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545" tabRatio="743" firstSheet="2" activeTab="2"/>
  </bookViews>
  <sheets>
    <sheet name="BoQ1" sheetId="1" state="veryHidden" r:id="rId1"/>
    <sheet name="BoQ2" sheetId="2" state="veryHidden" r:id="rId2"/>
    <sheet name="Macros" sheetId="3" r:id="rId3"/>
  </sheets>
  <externalReferences>
    <externalReference r:id="rId6"/>
    <externalReference r:id="rId7"/>
    <externalReference r:id="rId8"/>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1">#REF!</definedName>
    <definedName name="dfsga">#REF!</definedName>
    <definedName name="domestic_global">#REF!</definedName>
    <definedName name="Excise" localSheetId="1">#REF!</definedName>
    <definedName name="Excise">#REF!</definedName>
    <definedName name="Excise_Duty" localSheetId="1">#REF!</definedName>
    <definedName name="Excise_Duty">#REF!</definedName>
    <definedName name="Excised" localSheetId="1">#REF!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'BoQ1'!$A$1:$BC$24</definedName>
    <definedName name="_xlnm.Print_Area" localSheetId="1">'BoQ2'!$A$1:$BC$23</definedName>
    <definedName name="Select">#REF!</definedName>
    <definedName name="SelectD1OrC1">#REF!</definedName>
    <definedName name="SelectLessOrExcess">#REF!</definedName>
    <definedName name="Service" localSheetId="1">#REF!</definedName>
    <definedName name="Service">#REF!</definedName>
    <definedName name="ServiceTax">#REF!</definedName>
    <definedName name="Tax">#REF!</definedName>
    <definedName name="TOT_ST">'[3]PRICE BID'!$G$14</definedName>
  </definedNames>
  <calcPr fullCalcOnLoad="1" fullPrecision="0"/>
</workbook>
</file>

<file path=xl/comments2.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<sst xmlns="http://schemas.openxmlformats.org/spreadsheetml/2006/main" count="349" uniqueCount="111">
  <si>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</si>
  <si>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</si>
  <si>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</si>
  <si>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</si>
  <si>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</si>
  <si>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</si>
  <si>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</si>
  <si>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</si>
  <si>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</si>
  <si>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</si>
  <si>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</si>
  <si>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</si>
  <si>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</si>
  <si>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</si>
  <si>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</si>
  <si>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</si>
  <si>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</si>
  <si>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</si>
  <si>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</si>
  <si>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</si>
  <si>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</si>
  <si>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</si>
  <si>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</si>
  <si>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</si>
  <si>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</si>
  <si>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</si>
  <si>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</si>
  <si>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</si>
  <si>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</si>
  <si>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</si>
  <si>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</si>
  <si>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</si>
  <si>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</si>
  <si>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</si>
  <si>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</si>
  <si>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</si>
  <si>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</si>
  <si>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</si>
  <si>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</si>
  <si>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</si>
  <si>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</si>
  <si>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</si>
  <si>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Supplying, Conveying and fixing spls. Including eart</t>
  </si>
  <si>
    <t>BI01010001010000000000000515BI0100001114</t>
  </si>
  <si>
    <t>Construction of chamber for 100mm sluice plates</t>
  </si>
  <si>
    <t>item2</t>
  </si>
  <si>
    <t>BI01010001010000000000000515BI0100001115</t>
  </si>
  <si>
    <t>item3</t>
  </si>
  <si>
    <t>Supplying, Conveying and fixing spls. Including ea</t>
  </si>
  <si>
    <t>item4</t>
  </si>
  <si>
    <t>BI01010001010000000000000515BI0100001117</t>
  </si>
  <si>
    <t>BI01010001010000000000000515BI0100001119</t>
  </si>
  <si>
    <t>BI01010001010000000000000515BI0100001121</t>
  </si>
  <si>
    <t>BI01010001010000000000000515BI0100001122</t>
  </si>
  <si>
    <t>BI01010001010000000000000515BI0100001123</t>
  </si>
  <si>
    <t>item5</t>
  </si>
  <si>
    <t>Total in Figures</t>
  </si>
  <si>
    <t>Select</t>
  </si>
  <si>
    <t>Percentage</t>
  </si>
  <si>
    <t>Full Conversion</t>
  </si>
  <si>
    <t>Name of Work:</t>
  </si>
  <si>
    <t xml:space="preserve">Tender Inviting Authority: </t>
  </si>
  <si>
    <t xml:space="preserve">Contract No:  </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</si>
  <si>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</si>
  <si>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</si>
  <si>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</si>
  <si>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</si>
  <si>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</si>
  <si>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</si>
  <si>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t>Estimated Rate
in
Rs.      P</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</si>
  <si>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</si>
  <si>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</si>
  <si>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TOTAL AMOUNT  Without Taxes
in
Rs.      P</t>
  </si>
  <si>
    <t>Earth work in rough excavation, banking excavated earth in layers not exceeding 20cm in depth, breaking clods watering, rolling each layer with ½ tons roller or wooden or steel rammers and rolling every 3rd and top-most layer with power roller of minimum 8 tons and dressing up in embankments for roads, flood banks, marginal banks and guide banks or filling up ground depressions, lead up to 50 m and lift up to 1.5m.</t>
  </si>
  <si>
    <t>UADD  2012 Building Item no 2.2.1</t>
  </si>
  <si>
    <t>Cum.</t>
  </si>
  <si>
    <t>INR  Three Lakh Fifty Eight Thousand Six Hundred &amp; Forty  and Paise Ten Only</t>
  </si>
  <si>
    <t>Providing and laying in position cement concrete of specified grade excluding the cost of centering and shuttering All work up to plinth level (Cement concrete grade M-20 (Nominal Mix) with 20 mm maximum size of stone aggregate)</t>
  </si>
  <si>
    <t>UADD 2012 Building Item no 4.1.1</t>
  </si>
  <si>
    <t>INR  Twenty One Lakh Three Hundred &amp; Seventy Six  and Paise Eighty Only</t>
  </si>
  <si>
    <t>Steel work in built up tubular (round, square or rectangular hollow tubes etc.) trusses/frame work etc. including cutting, hoisting, fixing in position and applying a priming coat of approved steel primer, including welding and bolted with special shaped washers etc. complete. (Hot finished welded type tubes)</t>
  </si>
  <si>
    <t>UADD  2012 Building Item no 10.16.1</t>
  </si>
  <si>
    <t>Kg</t>
  </si>
  <si>
    <t>INR  Two Crore Twelve Lakh Forty Four Thousand Three Hundred &amp; Eighty One  and Paise Twenty Only</t>
  </si>
  <si>
    <t>Reinforcement for R.C.C. work including straightening, cutting, bending, placing in position and binding all complete. Thermo-Mechanically Treated bars.</t>
  </si>
  <si>
    <t>UADD  2012 Building Item no 5.20.6</t>
  </si>
  <si>
    <t>INR  Nineteen Lakh Nineteen Thousand Seven Hundred    Only</t>
  </si>
  <si>
    <t>Finishing with Epoxy paint (two or more coats) at all locations prepared and applied as per manufacturer's specifications including appropriate priming coat, preparation of surface, etc. complete. On steel work</t>
  </si>
  <si>
    <t>UADD  2012 Building Item no 13.52.1</t>
  </si>
  <si>
    <t>Sqm.</t>
  </si>
  <si>
    <t>INR  Eleven Lakh Forty Six Thousand Two Hundred &amp; Sixty Eight  and Paise Eighty Only</t>
  </si>
  <si>
    <t>Centering and shuttering including strutting, propping etc.and removal of form for foundations, footings, bases of columns, etc. For mass concrete.</t>
  </si>
  <si>
    <t>UADD  2012 Building Item no 20.1.1</t>
  </si>
  <si>
    <t>Sqm</t>
  </si>
  <si>
    <t>INR  Six Lakh Twenty One Thousand    Only</t>
  </si>
  <si>
    <t xml:space="preserve">Road Delineators Supplying and installation road delineators (road way indicators), as per MORT&amp;H Clause 806. The structure shall be made in roll forming process having height of 80-100 cm above the ground level, Width not less than 100 mm and shall extend not more than 300mm below the ground while being installed, buried or pressed in to the ground in confirmation with IRC: 79: 1981, are as directed by the by the Engineer painted black with powder coat of minimum 40 
microns thickness for protection against corrosion, on top of which Type XI retro reflective sheeting shall be pasted on both sides complying to IRC: 79:1981. The delineator should consist of minimum retro reflective unit exposed area of 330 cm2 white color, full cube corner micro prismatic non-metallic retro reflective sheeting on each side conforming with IRC 67:2012 and meeting the coefficient of retro reflection values as per ASTM D 4956 Type XI table specification. The delineator shall have grooves across the length to make the reflective sheets Vandal- roof. </t>
  </si>
  <si>
    <r>
      <t xml:space="preserve">UADD  2012 Vol-III Road and bridges amedments 01/2018-19 dated 21-02-2019 </t>
    </r>
    <r>
      <rPr>
        <sz val="11"/>
        <color indexed="8"/>
        <rFont val="Calibri"/>
        <family val="2"/>
      </rPr>
      <t>Item 8.12</t>
    </r>
  </si>
  <si>
    <t>Each</t>
  </si>
  <si>
    <t xml:space="preserve">Road Markers/Road Stud with Lense Reflector Providing and fixing single mould twin shanked molded Road Markers\Road Stud made of poly carbonate or' ABS body and shall support a 
load of 13635 Kg tested in accordance to ASTM D 4280 and complying to specifications Of Section-5 of and clause 804 of MORTH. As per clause 804.2.2 of MoRTH and Section-5 of IRC:35-2015, the reflecting panels shall consist of number of lenses containing single or dual prismatic cubes capable of providing total internal reflection of the light entering the lens face. The slope or retro-reflecting surface should be 35 +/-5 degree to base. The reflective marker shall be fixed to the road surface using the epoxy/ adhesives and the procedure recommended by the manufacturer. No nails shell be used to affix the markers so that they do not pose safety hazard on the road. The contractor shall submit a year replacement warranty for satisfactory field performance including stipulated retro-reflectance of the reflecting panel. </t>
  </si>
  <si>
    <r>
      <t xml:space="preserve">UADD  2012 Vol-III Road and bridges amedments 01/2018-19 dated 21-02-2019 </t>
    </r>
    <r>
      <rPr>
        <sz val="11"/>
        <color indexed="8"/>
        <rFont val="Calibri"/>
        <family val="2"/>
      </rPr>
      <t>Item 8.20</t>
    </r>
  </si>
  <si>
    <t>INR  Six Crore Eighty Five Lakh Sixty Two Thousand    Only</t>
  </si>
  <si>
    <t xml:space="preserve">Design, manufacturing and assembly of retro reflectice sign face (measured in Sq. or rectangular shape) made from micro prismatic Type XI sheeting as per ASTM D-4956-09 pasted on 4mm thick ACP/ ACM.  Inks used for printing letters/ legends/ directions/ theme shall be certified for low volatile organic compound (VOC) emission conforming to UL 2801 standards (Standard for Sustiainability of printing inks). The same is to be issued before tendering/ product installation along with Ecologo certificate or equivalent certificate conforming to UL 2801 standards by retro reflective sheeting manufacturer who have recommanded the printing platform on behalf of ink manufacturer. </t>
  </si>
  <si>
    <t xml:space="preserve">Design, manufacturing and assembly of retro reflectice sign face (measured in Sq. or rectangular shape) made from micro prismatic Type XI sheeting as per ASTM D-4956-09 pasted on 4mm thick ACP/ ACM.  The letters/ legends/ directions etc shall be cut out from electro cut film which is pasted over base white Type XI sheeting. </t>
  </si>
  <si>
    <t>4 mm thick aluminum composite pannel material consisting of 3 mm thick FR grade mineral core sandwiched between two aluminum sheets (each 0.5mm thick)</t>
  </si>
  <si>
    <t>Providing of single sided 2.84 m x 1.92 m Full color (RGB) Smart Variable Message Board as per technical specifications with 10mm Pitch Including Installation, Testing and Commissioning , Hardware software integration .</t>
  </si>
  <si>
    <t>3 KVA Online UPS with 3 hour back-up and 3 year warranty</t>
  </si>
  <si>
    <t>Sq. Mtr</t>
  </si>
  <si>
    <t>Providing and Fixing of Flexible Median Markers which shall be made of molded thermoplastic body along with florescent yellow color retro-reflective type XI sheeting with minimum exposed reflective area 285 square mm and with rebound property. The reflective sheeting should confirm to Type XI Florescent Yellow sheeting as per IRC 67 2012 and ASTM D4956-09. The flexible median marker shall have overall height of minimum 180 mm, body thickness of minimum 2mm and shank depth of minimum 30mm. The retro-reflective sheeting shall be on both sides of the Flexible Median Marker and shall be edge protected with no exposed edges which will prevent edge lifting, vandalism, sheeting damage, etc. The edge of sheeting should not come out easily by putting nails, sharp objects etc. The logo of the manufacturer shall be embossed on either side of the body. The plastics used for the molding the flexible median marker shall have a minimum notched Izod Impact strength value of  4.11J/cm (@thickness 3.17mm) at room temperature, tested in accordance with ASTM D256. The product design has to with stand all natural impacts and should not get damaged if any pedestrian stamp on top of it intentionally or unintentionally. The product should bend up to 90 degree on both sides without breakage or damage. The product shall be povided with 3 year outdoor weathering report as per ASTM &amp; IRC Standards &amp; shall be warranted by original retro reflective manufacturer with 1 year replacement warranty.
Flexible Median Marker</t>
  </si>
  <si>
    <t>The solar cateye shall be produced from an engineered polymer plastic selected for superior impact resistance and weather-ability. The top of the marker should be transparent for solar charging and light output in active mode. The base of the body shall be yellow or neutral white as approed by Engineer In-charge. The marker shall incorporate a solar panel, and a light tube designed for providing 360 degree uniform smooth illumination. The marker shall also have high reflective plastic lenses for conspicuity in passive mode and dual shanks for improved road presence. These markers are intended for application directly onto pavement surfaces and shall be applied with epoxy resin adhesives designed for use with raised pavement markers and as supplied by the marker manufacturer separately. The solar cateye shall be of height: 65 ± 2 mm &amp; Maximum Diameter: 136 ± 4 mm. The body of the solar cateye shall be resistant to dust and water ingress as per IP 65 standards &amp; IP 68 standard. The marker shall support compressive strength of 13635 Kg tested in accordance with ASTM D4280. The solar shall be warranted with 1 year replacement warranty. The solar stud shall be supplied along with compressive strength test report of 13,635 Kg and water ingress test of IP 65, IP 68 tested from government labs.
Solar Raised Pavement Marker</t>
  </si>
  <si>
    <t>Providing and fixing Aluminum-backed flexible prismatic sheeting consisting of yellow colored flexible prismatic sheeting with non-metallic prismatic lens as retro reflective elements and conforming to ASTM D 4956-09 Type VI specification values for reboundable sheeting. AFP sheeting shall be of 1ft width and laminated at the back with a 50 micron thick Aluminum (Al) foil with pressure sensitive adhesive and liner. AFP sheeting shall have screen printed arrow/slant line pattern in black color on top &amp; shall not crack when tested for flexibility as per section S2.2.2 of ASTM D 4956-09. The AFP sheeting shall be applied with a neoprene contact adhesive with Polychloroprene as base &amp; the edges of the product shall be sealed all around with a two-part epoxy based structural adhesive and shall be extremely resistant to peel-off &amp; shall confirm to IRC Accreditation. The AFP shall be provided with govt test report from ARAI/ CRRI and report confirming to coefficient of retro reflection, Flexibility and impact resistance test as per ASTM which shall be submitted to engineer-in-charge before installation/ award of work.
Aluminium Flexible Prismatic</t>
  </si>
  <si>
    <t>S.
No.</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</si>
</sst>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 numFmtId="178" formatCode="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sz val="11"/>
      <color indexed="17"/>
      <name val="Arial"/>
      <family val="2"/>
    </font>
    <font>
      <sz val="10"/>
      <color indexed="8"/>
      <name val="Arial"/>
      <family val="2"/>
    </font>
    <font>
      <b/>
      <u val="single"/>
      <sz val="16"/>
      <color indexed="10"/>
      <name val="Arial"/>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sz val="11"/>
      <color rgb="FF00B050"/>
      <name val="Arial"/>
      <family val="2"/>
    </font>
    <font>
      <b/>
      <sz val="14"/>
      <color theme="6" tint="-0.4999699890613556"/>
      <name val="Arial"/>
      <family val="2"/>
    </font>
    <font>
      <sz val="10"/>
      <color theme="1"/>
      <name val="Arial"/>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35">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64"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6"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67"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72"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8"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9" fillId="33" borderId="11" xfId="58" applyNumberFormat="1" applyFont="1" applyFill="1" applyBorder="1" applyAlignment="1" applyProtection="1">
      <alignment vertical="center" wrapText="1"/>
      <protection locked="0"/>
    </xf>
    <xf numFmtId="0" fontId="68"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70" fillId="0" borderId="0" xfId="57" applyNumberFormat="1" applyFont="1" applyFill="1">
      <alignment/>
      <protection/>
    </xf>
    <xf numFmtId="172" fontId="71" fillId="0" borderId="19" xfId="58" applyNumberFormat="1" applyFont="1" applyFill="1" applyBorder="1" applyAlignment="1">
      <alignment horizontal="right" vertical="top"/>
      <protection/>
    </xf>
    <xf numFmtId="172" fontId="6" fillId="0" borderId="20" xfId="58" applyNumberFormat="1" applyFont="1" applyFill="1" applyBorder="1" applyAlignment="1">
      <alignment horizontal="right" vertical="top"/>
      <protection/>
    </xf>
    <xf numFmtId="10" fontId="72" fillId="33" borderId="11" xfId="63" applyNumberFormat="1" applyFont="1" applyFill="1" applyBorder="1" applyAlignment="1">
      <alignment horizontal="center" vertical="center"/>
    </xf>
    <xf numFmtId="0" fontId="64" fillId="0" borderId="0" xfId="59" applyNumberFormat="1" applyFont="1" applyFill="1" applyBorder="1" applyAlignment="1" applyProtection="1">
      <alignment horizontal="center" vertical="center"/>
      <protection/>
    </xf>
    <xf numFmtId="0" fontId="2" fillId="0" borderId="12" xfId="59" applyNumberFormat="1" applyFont="1" applyFill="1" applyBorder="1" applyAlignment="1">
      <alignment horizontal="center" vertical="top" wrapText="1"/>
      <protection/>
    </xf>
    <xf numFmtId="0" fontId="66" fillId="0" borderId="11" xfId="59" applyNumberFormat="1" applyFont="1" applyFill="1" applyBorder="1" applyAlignment="1">
      <alignment vertical="top" wrapText="1"/>
      <protection/>
    </xf>
    <xf numFmtId="0" fontId="2" fillId="0" borderId="13" xfId="57" applyNumberFormat="1" applyFont="1" applyFill="1" applyBorder="1" applyAlignment="1" applyProtection="1">
      <alignment horizontal="center" vertical="top" wrapText="1"/>
      <protection locked="0"/>
    </xf>
    <xf numFmtId="0" fontId="3" fillId="0" borderId="13" xfId="59" applyNumberFormat="1" applyFont="1" applyFill="1" applyBorder="1" applyAlignment="1">
      <alignment vertical="top" wrapText="1"/>
      <protection/>
    </xf>
    <xf numFmtId="0" fontId="2" fillId="0" borderId="13" xfId="59" applyNumberFormat="1" applyFont="1" applyFill="1" applyBorder="1" applyAlignment="1">
      <alignment horizontal="left" vertical="top"/>
      <protection/>
    </xf>
    <xf numFmtId="0" fontId="2" fillId="0" borderId="10" xfId="59" applyNumberFormat="1" applyFont="1" applyFill="1" applyBorder="1" applyAlignment="1">
      <alignment horizontal="left" vertical="top"/>
      <protection/>
    </xf>
    <xf numFmtId="0" fontId="3" fillId="0" borderId="12"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68" fillId="0" borderId="11" xfId="59" applyNumberFormat="1" applyFont="1" applyFill="1" applyBorder="1" applyAlignment="1">
      <alignment vertical="top"/>
      <protection/>
    </xf>
    <xf numFmtId="0" fontId="13" fillId="0" borderId="11" xfId="59" applyNumberFormat="1" applyFont="1" applyFill="1" applyBorder="1" applyAlignment="1" applyProtection="1">
      <alignment vertical="center" wrapText="1"/>
      <protection locked="0"/>
    </xf>
    <xf numFmtId="0" fontId="13" fillId="0" borderId="11" xfId="64" applyNumberFormat="1" applyFont="1" applyFill="1" applyBorder="1" applyAlignment="1" applyProtection="1">
      <alignment vertical="center" wrapText="1"/>
      <protection locked="0"/>
    </xf>
    <xf numFmtId="0" fontId="14" fillId="0" borderId="11" xfId="59" applyNumberFormat="1" applyFont="1" applyFill="1" applyBorder="1" applyAlignment="1" applyProtection="1">
      <alignment vertical="center" wrapText="1"/>
      <protection/>
    </xf>
    <xf numFmtId="0" fontId="11" fillId="0" borderId="0" xfId="59" applyNumberFormat="1" applyFill="1">
      <alignment/>
      <protection/>
    </xf>
    <xf numFmtId="2" fontId="2" fillId="0" borderId="13" xfId="57" applyNumberFormat="1" applyFont="1" applyFill="1" applyBorder="1" applyAlignment="1" applyProtection="1">
      <alignment horizontal="right" vertical="top"/>
      <protection locked="0"/>
    </xf>
    <xf numFmtId="2" fontId="2" fillId="0" borderId="11" xfId="57" applyNumberFormat="1" applyFont="1" applyFill="1" applyBorder="1" applyAlignment="1" applyProtection="1">
      <alignment horizontal="center" vertical="top" wrapText="1"/>
      <protection/>
    </xf>
    <xf numFmtId="2" fontId="2" fillId="0" borderId="11" xfId="57" applyNumberFormat="1" applyFont="1" applyFill="1" applyBorder="1" applyAlignment="1">
      <alignment horizontal="center" vertical="top" wrapText="1"/>
      <protection/>
    </xf>
    <xf numFmtId="2" fontId="2" fillId="0" borderId="13" xfId="57" applyNumberFormat="1" applyFont="1" applyFill="1" applyBorder="1" applyAlignment="1">
      <alignment horizontal="center" vertical="top" wrapText="1"/>
      <protection/>
    </xf>
    <xf numFmtId="2" fontId="2" fillId="0" borderId="16" xfId="58" applyNumberFormat="1" applyFont="1" applyFill="1" applyBorder="1" applyAlignment="1">
      <alignment horizontal="right" vertical="top"/>
      <protection/>
    </xf>
    <xf numFmtId="2" fontId="6" fillId="0" borderId="20" xfId="59" applyNumberFormat="1" applyFont="1" applyFill="1" applyBorder="1" applyAlignment="1">
      <alignment horizontal="right" vertical="top"/>
      <protection/>
    </xf>
    <xf numFmtId="2" fontId="6" fillId="0" borderId="21" xfId="59" applyNumberFormat="1" applyFont="1" applyFill="1" applyBorder="1" applyAlignment="1">
      <alignment vertical="top"/>
      <protection/>
    </xf>
    <xf numFmtId="2" fontId="3"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2" fontId="6" fillId="0" borderId="13" xfId="58" applyNumberFormat="1" applyFont="1" applyFill="1" applyBorder="1" applyAlignment="1">
      <alignment vertical="top"/>
      <protection/>
    </xf>
    <xf numFmtId="0" fontId="66" fillId="0" borderId="11" xfId="58" applyNumberFormat="1" applyFont="1" applyFill="1" applyBorder="1" applyAlignment="1">
      <alignment horizontal="center" vertical="top" wrapText="1"/>
      <protection/>
    </xf>
    <xf numFmtId="0" fontId="66" fillId="0" borderId="11" xfId="59" applyNumberFormat="1" applyFont="1" applyFill="1" applyBorder="1" applyAlignment="1">
      <alignment horizontal="center" vertical="top" wrapText="1"/>
      <protection/>
    </xf>
    <xf numFmtId="0" fontId="64" fillId="0" borderId="0" xfId="59" applyNumberFormat="1" applyFont="1" applyFill="1" applyBorder="1" applyAlignment="1" applyProtection="1">
      <alignment horizontal="center" vertical="center"/>
      <protection/>
    </xf>
    <xf numFmtId="0" fontId="2" fillId="0" borderId="10" xfId="59" applyNumberFormat="1" applyFont="1" applyFill="1" applyBorder="1" applyAlignment="1" applyProtection="1">
      <alignment horizontal="left" vertical="top" wrapText="1"/>
      <protection/>
    </xf>
    <xf numFmtId="0" fontId="3" fillId="0" borderId="13" xfId="59" applyNumberFormat="1" applyFont="1" applyFill="1" applyBorder="1" applyAlignment="1">
      <alignment vertical="top"/>
      <protection/>
    </xf>
    <xf numFmtId="0" fontId="2" fillId="33" borderId="14" xfId="57" applyNumberFormat="1" applyFont="1" applyFill="1" applyBorder="1" applyAlignment="1" applyProtection="1">
      <alignment horizontal="right" vertical="top"/>
      <protection locked="0"/>
    </xf>
    <xf numFmtId="0" fontId="2" fillId="0" borderId="11" xfId="57" applyNumberFormat="1" applyFont="1" applyFill="1" applyBorder="1" applyAlignment="1" applyProtection="1">
      <alignment horizontal="center" vertical="top" wrapText="1"/>
      <protection locked="0"/>
    </xf>
    <xf numFmtId="0" fontId="2" fillId="33" borderId="13" xfId="57" applyNumberFormat="1" applyFont="1" applyFill="1" applyBorder="1" applyAlignment="1" applyProtection="1">
      <alignment horizontal="right" vertical="top"/>
      <protection locked="0"/>
    </xf>
    <xf numFmtId="0" fontId="73" fillId="0" borderId="13" xfId="57" applyNumberFormat="1" applyFont="1" applyFill="1" applyBorder="1" applyAlignment="1" applyProtection="1">
      <alignment horizontal="center" vertical="top" wrapText="1"/>
      <protection locked="0"/>
    </xf>
    <xf numFmtId="0" fontId="14" fillId="0" borderId="11" xfId="59" applyNumberFormat="1" applyFont="1" applyFill="1" applyBorder="1" applyAlignment="1" applyProtection="1">
      <alignment vertical="center" wrapText="1"/>
      <protection locked="0"/>
    </xf>
    <xf numFmtId="0" fontId="69" fillId="33" borderId="11" xfId="59" applyNumberFormat="1" applyFont="1" applyFill="1" applyBorder="1" applyAlignment="1" applyProtection="1">
      <alignment vertical="center" wrapText="1"/>
      <protection locked="0"/>
    </xf>
    <xf numFmtId="2" fontId="2" fillId="0" borderId="16" xfId="59" applyNumberFormat="1" applyFont="1" applyFill="1" applyBorder="1" applyAlignment="1">
      <alignment horizontal="right" vertical="top"/>
      <protection/>
    </xf>
    <xf numFmtId="2" fontId="6" fillId="0" borderId="13" xfId="59" applyNumberFormat="1" applyFont="1" applyFill="1" applyBorder="1" applyAlignment="1">
      <alignment vertical="top"/>
      <protection/>
    </xf>
    <xf numFmtId="2" fontId="74" fillId="0" borderId="13" xfId="59" applyNumberFormat="1" applyFont="1" applyFill="1" applyBorder="1" applyAlignment="1">
      <alignment vertical="top"/>
      <protection/>
    </xf>
    <xf numFmtId="10" fontId="72" fillId="33" borderId="11" xfId="64" applyNumberFormat="1" applyFont="1" applyFill="1" applyBorder="1" applyAlignment="1" applyProtection="1">
      <alignment horizontal="center" vertical="center"/>
      <protection locked="0"/>
    </xf>
    <xf numFmtId="0" fontId="0" fillId="0" borderId="13" xfId="0" applyFill="1" applyBorder="1" applyAlignment="1">
      <alignment horizontal="justify" vertical="top" wrapText="1"/>
    </xf>
    <xf numFmtId="0" fontId="75" fillId="0" borderId="13" xfId="0" applyFont="1" applyFill="1" applyBorder="1" applyAlignment="1">
      <alignment horizontal="center" vertical="top" wrapText="1"/>
    </xf>
    <xf numFmtId="1" fontId="0" fillId="0" borderId="13" xfId="0" applyNumberFormat="1" applyFill="1" applyBorder="1" applyAlignment="1">
      <alignment horizontal="center" vertical="top" wrapText="1"/>
    </xf>
    <xf numFmtId="2" fontId="11" fillId="0" borderId="13" xfId="0" applyNumberFormat="1" applyFont="1" applyFill="1" applyBorder="1" applyAlignment="1">
      <alignment horizontal="center" vertical="top" wrapText="1"/>
    </xf>
    <xf numFmtId="0" fontId="0" fillId="0" borderId="13" xfId="0" applyFill="1" applyBorder="1" applyAlignment="1">
      <alignment vertical="top"/>
    </xf>
    <xf numFmtId="1" fontId="11" fillId="0" borderId="13" xfId="0" applyNumberFormat="1" applyFont="1" applyFill="1" applyBorder="1" applyAlignment="1">
      <alignment horizontal="center" vertical="top" wrapText="1"/>
    </xf>
    <xf numFmtId="0" fontId="11" fillId="0" borderId="13" xfId="0" applyFont="1" applyFill="1" applyBorder="1" applyAlignment="1">
      <alignment horizontal="center" vertical="center" wrapText="1"/>
    </xf>
    <xf numFmtId="0" fontId="11" fillId="0" borderId="13" xfId="0" applyFont="1" applyFill="1" applyBorder="1" applyAlignment="1">
      <alignment horizontal="center" vertical="top" wrapText="1"/>
    </xf>
    <xf numFmtId="0" fontId="11" fillId="0" borderId="13" xfId="0" applyFont="1" applyFill="1" applyBorder="1" applyAlignment="1">
      <alignment horizontal="justify" vertical="top" wrapText="1"/>
    </xf>
    <xf numFmtId="2" fontId="11" fillId="0" borderId="13" xfId="0" applyNumberFormat="1" applyFont="1" applyFill="1" applyBorder="1" applyAlignment="1">
      <alignment horizontal="center" vertical="center" wrapText="1"/>
    </xf>
    <xf numFmtId="0" fontId="0" fillId="0" borderId="13" xfId="0" applyFill="1" applyBorder="1" applyAlignment="1">
      <alignment horizontal="center" vertical="center" wrapText="1"/>
    </xf>
    <xf numFmtId="0" fontId="0" fillId="0" borderId="13" xfId="0" applyFill="1" applyBorder="1" applyAlignment="1">
      <alignment horizontal="center" wrapText="1"/>
    </xf>
    <xf numFmtId="0" fontId="0" fillId="0" borderId="13" xfId="0" applyFill="1" applyBorder="1" applyAlignment="1">
      <alignment horizontal="center" vertical="top" wrapText="1"/>
    </xf>
    <xf numFmtId="0" fontId="0" fillId="0" borderId="11" xfId="0" applyFill="1" applyBorder="1" applyAlignment="1">
      <alignment vertical="top" wrapText="1"/>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76"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5" fillId="0" borderId="22"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6" fillId="0" borderId="10"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2" fillId="33" borderId="10" xfId="59" applyNumberFormat="1" applyFont="1" applyFill="1" applyBorder="1" applyAlignment="1" applyProtection="1">
      <alignment horizontal="left" vertical="top"/>
      <protection locked="0"/>
    </xf>
    <xf numFmtId="0" fontId="2" fillId="0" borderId="18" xfId="59" applyNumberFormat="1" applyFont="1" applyFill="1" applyBorder="1" applyAlignment="1" applyProtection="1">
      <alignment horizontal="left" vertical="top"/>
      <protection locked="0"/>
    </xf>
    <xf numFmtId="0" fontId="2" fillId="0"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2133600</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2276475</xdr:colOff>
      <xdr:row>0</xdr:row>
      <xdr:rowOff>285750</xdr:rowOff>
    </xdr:to>
    <xdr:grpSp>
      <xdr:nvGrpSpPr>
        <xdr:cNvPr id="1" name="Group 1"/>
        <xdr:cNvGrpSpPr>
          <a:grpSpLocks noChangeAspect="1"/>
        </xdr:cNvGrpSpPr>
      </xdr:nvGrpSpPr>
      <xdr:grpSpPr>
        <a:xfrm>
          <a:off x="66675" y="76200"/>
          <a:ext cx="3076575"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25"/>
  <sheetViews>
    <sheetView showGridLines="0" zoomScale="70" zoomScaleNormal="70" zoomScalePageLayoutView="0" workbookViewId="0" topLeftCell="A1">
      <selection activeCell="B13" sqref="B13"/>
    </sheetView>
  </sheetViews>
  <sheetFormatPr defaultColWidth="9.140625" defaultRowHeight="15"/>
  <cols>
    <col min="1" max="1" width="14.57421875" style="54" customWidth="1"/>
    <col min="2" max="2" width="59.00390625" style="54" bestFit="1" customWidth="1"/>
    <col min="3" max="3" width="12.8515625" style="54" hidden="1" customWidth="1"/>
    <col min="4" max="4" width="14.57421875" style="54" customWidth="1"/>
    <col min="5" max="5" width="11.28125" style="54" customWidth="1"/>
    <col min="6" max="6" width="12.140625" style="54" hidden="1" customWidth="1"/>
    <col min="7" max="7" width="10.57421875" style="54" hidden="1" customWidth="1"/>
    <col min="8" max="8" width="6.7109375" style="54" hidden="1" customWidth="1"/>
    <col min="9" max="9" width="12.140625" style="54" hidden="1" customWidth="1"/>
    <col min="10" max="10" width="12.28125" style="54" hidden="1" customWidth="1"/>
    <col min="11" max="11" width="18.8515625" style="54" hidden="1" customWidth="1"/>
    <col min="12" max="12" width="13.8515625" style="54" hidden="1" customWidth="1"/>
    <col min="13" max="13" width="19.00390625" style="54" customWidth="1"/>
    <col min="14" max="14" width="15.28125" style="55" hidden="1" customWidth="1"/>
    <col min="15" max="15" width="14.28125" style="54" hidden="1" customWidth="1"/>
    <col min="16" max="16" width="17.28125" style="54" hidden="1" customWidth="1"/>
    <col min="17" max="17" width="18.421875" style="54" hidden="1" customWidth="1"/>
    <col min="18" max="18" width="17.421875" style="54" hidden="1" customWidth="1"/>
    <col min="19" max="19" width="14.7109375" style="54" hidden="1" customWidth="1"/>
    <col min="20" max="20" width="14.8515625" style="54" hidden="1" customWidth="1"/>
    <col min="21" max="21" width="16.421875" style="54" hidden="1" customWidth="1"/>
    <col min="22" max="22" width="13.00390625" style="54" hidden="1" customWidth="1"/>
    <col min="23" max="51" width="9.140625" style="54" hidden="1" customWidth="1"/>
    <col min="52" max="52" width="10.28125" style="54" hidden="1" customWidth="1"/>
    <col min="53" max="53" width="20.28125" style="54" customWidth="1"/>
    <col min="54" max="54" width="18.8515625" style="54" hidden="1" customWidth="1"/>
    <col min="55" max="55" width="43.57421875" style="54" customWidth="1"/>
    <col min="56" max="238" width="9.140625" style="54" customWidth="1"/>
    <col min="239" max="243" width="9.140625" style="56" customWidth="1"/>
    <col min="244" max="16384" width="9.140625" style="54" customWidth="1"/>
  </cols>
  <sheetData>
    <row r="1" spans="1:243" s="1" customFormat="1" ht="25.5" customHeight="1">
      <c r="A1" s="122" t="str">
        <f>B2&amp;" BoQ"</f>
        <v>Item Rate BoQ</v>
      </c>
      <c r="B1" s="122"/>
      <c r="C1" s="122"/>
      <c r="D1" s="122"/>
      <c r="E1" s="122"/>
      <c r="F1" s="122"/>
      <c r="G1" s="122"/>
      <c r="H1" s="122"/>
      <c r="I1" s="122"/>
      <c r="J1" s="122"/>
      <c r="K1" s="122"/>
      <c r="L1" s="122"/>
      <c r="O1" s="2"/>
      <c r="P1" s="2"/>
      <c r="Q1" s="3"/>
      <c r="IE1" s="3"/>
      <c r="IF1" s="3"/>
      <c r="IG1" s="3"/>
      <c r="IH1" s="3"/>
      <c r="II1" s="3"/>
    </row>
    <row r="2" spans="1:17" s="1" customFormat="1" ht="25.5" customHeight="1" hidden="1">
      <c r="A2" s="4" t="s">
        <v>3</v>
      </c>
      <c r="B2" s="4" t="s">
        <v>4</v>
      </c>
      <c r="C2" s="60" t="s">
        <v>5</v>
      </c>
      <c r="D2" s="89"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123" t="s">
        <v>61</v>
      </c>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c r="IE4" s="7"/>
      <c r="IF4" s="7"/>
      <c r="IG4" s="7"/>
      <c r="IH4" s="7"/>
      <c r="II4" s="7"/>
    </row>
    <row r="5" spans="1:243" s="6" customFormat="1" ht="30.75" customHeight="1">
      <c r="A5" s="123" t="s">
        <v>60</v>
      </c>
      <c r="B5" s="123"/>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123"/>
      <c r="AZ5" s="123"/>
      <c r="BA5" s="123"/>
      <c r="BB5" s="123"/>
      <c r="BC5" s="123"/>
      <c r="IE5" s="7"/>
      <c r="IF5" s="7"/>
      <c r="IG5" s="7"/>
      <c r="IH5" s="7"/>
      <c r="II5" s="7"/>
    </row>
    <row r="6" spans="1:243" s="6" customFormat="1" ht="30.75" customHeight="1">
      <c r="A6" s="123" t="s">
        <v>62</v>
      </c>
      <c r="B6" s="123"/>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3"/>
      <c r="BB6" s="123"/>
      <c r="BC6" s="123"/>
      <c r="IE6" s="7"/>
      <c r="IF6" s="7"/>
      <c r="IG6" s="7"/>
      <c r="IH6" s="7"/>
      <c r="II6" s="7"/>
    </row>
    <row r="7" spans="1:243" s="6" customFormat="1" ht="29.25" customHeight="1" hidden="1">
      <c r="A7" s="124" t="s">
        <v>10</v>
      </c>
      <c r="B7" s="124"/>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IE7" s="7"/>
      <c r="IF7" s="7"/>
      <c r="IG7" s="7"/>
      <c r="IH7" s="7"/>
      <c r="II7" s="7"/>
    </row>
    <row r="8" spans="1:243" s="9" customFormat="1" ht="65.25" customHeight="1">
      <c r="A8" s="8" t="s">
        <v>67</v>
      </c>
      <c r="B8" s="125"/>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c r="BB8" s="126"/>
      <c r="BC8" s="127"/>
      <c r="IE8" s="10"/>
      <c r="IF8" s="10"/>
      <c r="IG8" s="10"/>
      <c r="IH8" s="10"/>
      <c r="II8" s="10"/>
    </row>
    <row r="9" spans="1:243" s="11" customFormat="1" ht="61.5" customHeight="1">
      <c r="A9" s="116" t="s">
        <v>11</v>
      </c>
      <c r="B9" s="117"/>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8"/>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71</v>
      </c>
      <c r="G11" s="13"/>
      <c r="H11" s="13"/>
      <c r="I11" s="13" t="s">
        <v>21</v>
      </c>
      <c r="J11" s="13" t="s">
        <v>22</v>
      </c>
      <c r="K11" s="13" t="s">
        <v>23</v>
      </c>
      <c r="L11" s="13" t="s">
        <v>24</v>
      </c>
      <c r="M11" s="16" t="s">
        <v>70</v>
      </c>
      <c r="N11" s="13" t="s">
        <v>26</v>
      </c>
      <c r="O11" s="13" t="s">
        <v>27</v>
      </c>
      <c r="P11" s="13" t="s">
        <v>28</v>
      </c>
      <c r="Q11" s="13" t="s">
        <v>29</v>
      </c>
      <c r="R11" s="13"/>
      <c r="S11" s="13"/>
      <c r="T11" s="13" t="s">
        <v>30</v>
      </c>
      <c r="U11" s="13" t="s">
        <v>31</v>
      </c>
      <c r="V11" s="13" t="s">
        <v>32</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87" t="s">
        <v>68</v>
      </c>
      <c r="BB11" s="17" t="s">
        <v>33</v>
      </c>
      <c r="BC11" s="17" t="s">
        <v>34</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3" customFormat="1" ht="54">
      <c r="A13" s="19">
        <v>1</v>
      </c>
      <c r="B13" s="13" t="s">
        <v>18</v>
      </c>
      <c r="C13" s="20" t="s">
        <v>35</v>
      </c>
      <c r="D13" s="21"/>
      <c r="E13" s="22"/>
      <c r="F13" s="21"/>
      <c r="G13" s="23"/>
      <c r="H13" s="23"/>
      <c r="I13" s="21"/>
      <c r="J13" s="24"/>
      <c r="K13" s="25"/>
      <c r="L13" s="25"/>
      <c r="M13" s="26"/>
      <c r="N13" s="27"/>
      <c r="O13" s="27"/>
      <c r="P13" s="28"/>
      <c r="Q13" s="27"/>
      <c r="R13" s="27"/>
      <c r="S13" s="29"/>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30"/>
      <c r="BB13" s="31"/>
      <c r="BC13" s="32"/>
      <c r="IE13" s="34">
        <v>1</v>
      </c>
      <c r="IF13" s="34" t="s">
        <v>36</v>
      </c>
      <c r="IG13" s="34" t="s">
        <v>37</v>
      </c>
      <c r="IH13" s="34">
        <v>10</v>
      </c>
      <c r="II13" s="34" t="s">
        <v>38</v>
      </c>
    </row>
    <row r="14" spans="1:243" s="33" customFormat="1" ht="140.25">
      <c r="A14" s="19">
        <v>2</v>
      </c>
      <c r="B14" s="110" t="s">
        <v>101</v>
      </c>
      <c r="C14" s="20" t="s">
        <v>39</v>
      </c>
      <c r="D14" s="111">
        <v>5778</v>
      </c>
      <c r="E14" s="112" t="s">
        <v>93</v>
      </c>
      <c r="F14" s="84"/>
      <c r="G14" s="35"/>
      <c r="H14" s="23"/>
      <c r="I14" s="21" t="s">
        <v>41</v>
      </c>
      <c r="J14" s="24">
        <f aca="true" t="shared" si="0" ref="J14:J21">IF(I14="Less(-)",-1,1)</f>
        <v>1</v>
      </c>
      <c r="K14" s="25" t="s">
        <v>59</v>
      </c>
      <c r="L14" s="25" t="s">
        <v>7</v>
      </c>
      <c r="M14" s="85"/>
      <c r="N14" s="77"/>
      <c r="O14" s="77"/>
      <c r="P14" s="78"/>
      <c r="Q14" s="77"/>
      <c r="R14" s="77"/>
      <c r="S14" s="79"/>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1">
        <f>total_amount_ba($B$2,$D$2,D14,F14,J14,K14,M14)</f>
        <v>0</v>
      </c>
      <c r="BB14" s="81">
        <f>BA14+SUM(N14:AZ14)</f>
        <v>0</v>
      </c>
      <c r="BC14" s="32" t="str">
        <f>SpellNumber(L14,BB14)</f>
        <v>INR Zero Only</v>
      </c>
      <c r="IE14" s="34">
        <v>1.01</v>
      </c>
      <c r="IF14" s="34" t="s">
        <v>42</v>
      </c>
      <c r="IG14" s="34" t="s">
        <v>37</v>
      </c>
      <c r="IH14" s="34">
        <v>123.223</v>
      </c>
      <c r="II14" s="34" t="s">
        <v>40</v>
      </c>
    </row>
    <row r="15" spans="1:243" s="33" customFormat="1" ht="76.5">
      <c r="A15" s="19">
        <v>3</v>
      </c>
      <c r="B15" s="110" t="s">
        <v>102</v>
      </c>
      <c r="C15" s="20" t="s">
        <v>43</v>
      </c>
      <c r="D15" s="111">
        <v>2052</v>
      </c>
      <c r="E15" s="112" t="s">
        <v>93</v>
      </c>
      <c r="F15" s="84"/>
      <c r="G15" s="35"/>
      <c r="H15" s="35"/>
      <c r="I15" s="21" t="s">
        <v>41</v>
      </c>
      <c r="J15" s="24">
        <f t="shared" si="0"/>
        <v>1</v>
      </c>
      <c r="K15" s="25" t="s">
        <v>59</v>
      </c>
      <c r="L15" s="25" t="s">
        <v>7</v>
      </c>
      <c r="M15" s="85"/>
      <c r="N15" s="77"/>
      <c r="O15" s="77"/>
      <c r="P15" s="78"/>
      <c r="Q15" s="77"/>
      <c r="R15" s="77"/>
      <c r="S15" s="79"/>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1">
        <f aca="true" t="shared" si="1" ref="BA15:BA21">total_amount_ba($B$2,$D$2,D15,F15,J15,K15,M15)</f>
        <v>0</v>
      </c>
      <c r="BB15" s="81">
        <f aca="true" t="shared" si="2" ref="BB15:BB21">BA15+SUM(N15:AZ15)</f>
        <v>0</v>
      </c>
      <c r="BC15" s="32" t="str">
        <f aca="true" t="shared" si="3" ref="BC15:BC21">SpellNumber(L15,BB15)</f>
        <v>INR Zero Only</v>
      </c>
      <c r="IE15" s="34">
        <v>1.02</v>
      </c>
      <c r="IF15" s="34" t="s">
        <v>44</v>
      </c>
      <c r="IG15" s="34" t="s">
        <v>45</v>
      </c>
      <c r="IH15" s="34">
        <v>213</v>
      </c>
      <c r="II15" s="34" t="s">
        <v>40</v>
      </c>
    </row>
    <row r="16" spans="1:243" s="33" customFormat="1" ht="54">
      <c r="A16" s="19">
        <v>4</v>
      </c>
      <c r="B16" s="110" t="s">
        <v>103</v>
      </c>
      <c r="C16" s="20" t="s">
        <v>46</v>
      </c>
      <c r="D16" s="111">
        <v>3130</v>
      </c>
      <c r="E16" s="112" t="s">
        <v>93</v>
      </c>
      <c r="F16" s="84"/>
      <c r="G16" s="35"/>
      <c r="H16" s="35"/>
      <c r="I16" s="21" t="s">
        <v>41</v>
      </c>
      <c r="J16" s="24">
        <f t="shared" si="0"/>
        <v>1</v>
      </c>
      <c r="K16" s="25" t="s">
        <v>59</v>
      </c>
      <c r="L16" s="25" t="s">
        <v>7</v>
      </c>
      <c r="M16" s="85"/>
      <c r="N16" s="77"/>
      <c r="O16" s="77"/>
      <c r="P16" s="78"/>
      <c r="Q16" s="77"/>
      <c r="R16" s="77"/>
      <c r="S16" s="79"/>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1">
        <f t="shared" si="1"/>
        <v>0</v>
      </c>
      <c r="BB16" s="81">
        <f t="shared" si="2"/>
        <v>0</v>
      </c>
      <c r="BC16" s="32" t="str">
        <f t="shared" si="3"/>
        <v>INR Zero Only</v>
      </c>
      <c r="IE16" s="34">
        <v>2</v>
      </c>
      <c r="IF16" s="34" t="s">
        <v>36</v>
      </c>
      <c r="IG16" s="34" t="s">
        <v>47</v>
      </c>
      <c r="IH16" s="34">
        <v>10</v>
      </c>
      <c r="II16" s="34" t="s">
        <v>40</v>
      </c>
    </row>
    <row r="17" spans="1:243" s="33" customFormat="1" ht="405">
      <c r="A17" s="19">
        <v>5</v>
      </c>
      <c r="B17" s="102" t="s">
        <v>107</v>
      </c>
      <c r="C17" s="20" t="s">
        <v>50</v>
      </c>
      <c r="D17" s="113">
        <v>50000</v>
      </c>
      <c r="E17" s="113" t="s">
        <v>97</v>
      </c>
      <c r="F17" s="84"/>
      <c r="G17" s="35"/>
      <c r="H17" s="35"/>
      <c r="I17" s="21" t="s">
        <v>41</v>
      </c>
      <c r="J17" s="24">
        <f t="shared" si="0"/>
        <v>1</v>
      </c>
      <c r="K17" s="25" t="s">
        <v>59</v>
      </c>
      <c r="L17" s="25" t="s">
        <v>7</v>
      </c>
      <c r="M17" s="85"/>
      <c r="N17" s="77"/>
      <c r="O17" s="77"/>
      <c r="P17" s="78"/>
      <c r="Q17" s="77"/>
      <c r="R17" s="77"/>
      <c r="S17" s="79"/>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1">
        <f t="shared" si="1"/>
        <v>0</v>
      </c>
      <c r="BB17" s="81">
        <f t="shared" si="2"/>
        <v>0</v>
      </c>
      <c r="BC17" s="32" t="str">
        <f t="shared" si="3"/>
        <v>INR Zero Only</v>
      </c>
      <c r="IE17" s="34">
        <v>1.01</v>
      </c>
      <c r="IF17" s="34" t="s">
        <v>42</v>
      </c>
      <c r="IG17" s="34" t="s">
        <v>37</v>
      </c>
      <c r="IH17" s="34">
        <v>123.223</v>
      </c>
      <c r="II17" s="34" t="s">
        <v>40</v>
      </c>
    </row>
    <row r="18" spans="1:243" s="33" customFormat="1" ht="345">
      <c r="A18" s="19">
        <v>6</v>
      </c>
      <c r="B18" s="102" t="s">
        <v>108</v>
      </c>
      <c r="C18" s="20" t="s">
        <v>51</v>
      </c>
      <c r="D18" s="114">
        <v>3000</v>
      </c>
      <c r="E18" s="114" t="s">
        <v>97</v>
      </c>
      <c r="F18" s="84"/>
      <c r="G18" s="35"/>
      <c r="H18" s="35"/>
      <c r="I18" s="21" t="s">
        <v>41</v>
      </c>
      <c r="J18" s="24">
        <f t="shared" si="0"/>
        <v>1</v>
      </c>
      <c r="K18" s="25" t="s">
        <v>59</v>
      </c>
      <c r="L18" s="25" t="s">
        <v>7</v>
      </c>
      <c r="M18" s="85"/>
      <c r="N18" s="77"/>
      <c r="O18" s="77"/>
      <c r="P18" s="78"/>
      <c r="Q18" s="77"/>
      <c r="R18" s="77"/>
      <c r="S18" s="79"/>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1">
        <f t="shared" si="1"/>
        <v>0</v>
      </c>
      <c r="BB18" s="81">
        <f t="shared" si="2"/>
        <v>0</v>
      </c>
      <c r="BC18" s="32" t="str">
        <f t="shared" si="3"/>
        <v>INR Zero Only</v>
      </c>
      <c r="IE18" s="34">
        <v>2</v>
      </c>
      <c r="IF18" s="34" t="s">
        <v>36</v>
      </c>
      <c r="IG18" s="34" t="s">
        <v>47</v>
      </c>
      <c r="IH18" s="34">
        <v>10</v>
      </c>
      <c r="II18" s="34" t="s">
        <v>40</v>
      </c>
    </row>
    <row r="19" spans="1:243" s="33" customFormat="1" ht="300">
      <c r="A19" s="19">
        <v>7</v>
      </c>
      <c r="B19" s="102" t="s">
        <v>109</v>
      </c>
      <c r="C19" s="20" t="s">
        <v>52</v>
      </c>
      <c r="D19" s="112">
        <v>470</v>
      </c>
      <c r="E19" s="112" t="s">
        <v>106</v>
      </c>
      <c r="F19" s="84"/>
      <c r="G19" s="35"/>
      <c r="H19" s="35"/>
      <c r="I19" s="21" t="s">
        <v>41</v>
      </c>
      <c r="J19" s="24">
        <f t="shared" si="0"/>
        <v>1</v>
      </c>
      <c r="K19" s="25" t="s">
        <v>59</v>
      </c>
      <c r="L19" s="25" t="s">
        <v>7</v>
      </c>
      <c r="M19" s="85"/>
      <c r="N19" s="77"/>
      <c r="O19" s="77"/>
      <c r="P19" s="78"/>
      <c r="Q19" s="77"/>
      <c r="R19" s="77"/>
      <c r="S19" s="79"/>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1">
        <f t="shared" si="1"/>
        <v>0</v>
      </c>
      <c r="BB19" s="81">
        <f t="shared" si="2"/>
        <v>0</v>
      </c>
      <c r="BC19" s="32" t="str">
        <f t="shared" si="3"/>
        <v>INR Zero Only</v>
      </c>
      <c r="IE19" s="34">
        <v>1.01</v>
      </c>
      <c r="IF19" s="34" t="s">
        <v>42</v>
      </c>
      <c r="IG19" s="34" t="s">
        <v>37</v>
      </c>
      <c r="IH19" s="34">
        <v>123.223</v>
      </c>
      <c r="II19" s="34" t="s">
        <v>40</v>
      </c>
    </row>
    <row r="20" spans="1:243" s="33" customFormat="1" ht="60">
      <c r="A20" s="19">
        <v>8</v>
      </c>
      <c r="B20" s="102" t="s">
        <v>104</v>
      </c>
      <c r="C20" s="20" t="s">
        <v>53</v>
      </c>
      <c r="D20" s="112">
        <v>25</v>
      </c>
      <c r="E20" s="112" t="s">
        <v>97</v>
      </c>
      <c r="F20" s="84"/>
      <c r="G20" s="35"/>
      <c r="H20" s="35"/>
      <c r="I20" s="21" t="s">
        <v>41</v>
      </c>
      <c r="J20" s="24">
        <f t="shared" si="0"/>
        <v>1</v>
      </c>
      <c r="K20" s="25" t="s">
        <v>59</v>
      </c>
      <c r="L20" s="25" t="s">
        <v>7</v>
      </c>
      <c r="M20" s="85"/>
      <c r="N20" s="77"/>
      <c r="O20" s="77"/>
      <c r="P20" s="78"/>
      <c r="Q20" s="77"/>
      <c r="R20" s="77"/>
      <c r="S20" s="79"/>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1">
        <f t="shared" si="1"/>
        <v>0</v>
      </c>
      <c r="BB20" s="81">
        <f t="shared" si="2"/>
        <v>0</v>
      </c>
      <c r="BC20" s="32" t="str">
        <f t="shared" si="3"/>
        <v>INR Zero Only</v>
      </c>
      <c r="IE20" s="34">
        <v>1.02</v>
      </c>
      <c r="IF20" s="34" t="s">
        <v>44</v>
      </c>
      <c r="IG20" s="34" t="s">
        <v>45</v>
      </c>
      <c r="IH20" s="34">
        <v>213</v>
      </c>
      <c r="II20" s="34" t="s">
        <v>40</v>
      </c>
    </row>
    <row r="21" spans="1:243" s="33" customFormat="1" ht="54">
      <c r="A21" s="19">
        <v>9</v>
      </c>
      <c r="B21" s="115" t="s">
        <v>105</v>
      </c>
      <c r="C21" s="20" t="s">
        <v>54</v>
      </c>
      <c r="D21" s="112">
        <v>25</v>
      </c>
      <c r="E21" s="112" t="s">
        <v>97</v>
      </c>
      <c r="F21" s="84"/>
      <c r="G21" s="35"/>
      <c r="H21" s="35"/>
      <c r="I21" s="21" t="s">
        <v>41</v>
      </c>
      <c r="J21" s="24">
        <f t="shared" si="0"/>
        <v>1</v>
      </c>
      <c r="K21" s="25" t="s">
        <v>59</v>
      </c>
      <c r="L21" s="25" t="s">
        <v>7</v>
      </c>
      <c r="M21" s="85"/>
      <c r="N21" s="77"/>
      <c r="O21" s="77"/>
      <c r="P21" s="78"/>
      <c r="Q21" s="77"/>
      <c r="R21" s="77"/>
      <c r="S21" s="79"/>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1">
        <f t="shared" si="1"/>
        <v>0</v>
      </c>
      <c r="BB21" s="81">
        <f t="shared" si="2"/>
        <v>0</v>
      </c>
      <c r="BC21" s="32" t="str">
        <f t="shared" si="3"/>
        <v>INR Zero Only</v>
      </c>
      <c r="IE21" s="34">
        <v>2</v>
      </c>
      <c r="IF21" s="34" t="s">
        <v>36</v>
      </c>
      <c r="IG21" s="34" t="s">
        <v>47</v>
      </c>
      <c r="IH21" s="34">
        <v>10</v>
      </c>
      <c r="II21" s="34" t="s">
        <v>40</v>
      </c>
    </row>
    <row r="22" spans="1:243" s="33" customFormat="1" ht="33" customHeight="1">
      <c r="A22" s="36" t="s">
        <v>56</v>
      </c>
      <c r="B22" s="37"/>
      <c r="C22" s="38"/>
      <c r="D22" s="39"/>
      <c r="E22" s="39"/>
      <c r="F22" s="39"/>
      <c r="G22" s="39"/>
      <c r="H22" s="40"/>
      <c r="I22" s="40"/>
      <c r="J22" s="40"/>
      <c r="K22" s="40"/>
      <c r="L22" s="41"/>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86">
        <f>SUM(BA13:BA21)</f>
        <v>0</v>
      </c>
      <c r="BB22" s="86">
        <f>SUM(BB13:BB21)</f>
        <v>0</v>
      </c>
      <c r="BC22" s="32" t="str">
        <f>SpellNumber($E$2,BB22)</f>
        <v>INR Zero Only</v>
      </c>
      <c r="IE22" s="34">
        <v>4</v>
      </c>
      <c r="IF22" s="34" t="s">
        <v>44</v>
      </c>
      <c r="IG22" s="34" t="s">
        <v>55</v>
      </c>
      <c r="IH22" s="34">
        <v>10</v>
      </c>
      <c r="II22" s="34" t="s">
        <v>40</v>
      </c>
    </row>
    <row r="23" spans="1:243" s="52" customFormat="1" ht="39" customHeight="1" hidden="1">
      <c r="A23" s="37" t="s">
        <v>64</v>
      </c>
      <c r="B23" s="43"/>
      <c r="C23" s="44"/>
      <c r="D23" s="45"/>
      <c r="E23" s="46" t="s">
        <v>57</v>
      </c>
      <c r="F23" s="59"/>
      <c r="G23" s="47"/>
      <c r="H23" s="48"/>
      <c r="I23" s="48"/>
      <c r="J23" s="48"/>
      <c r="K23" s="49"/>
      <c r="L23" s="50"/>
      <c r="M23" s="51"/>
      <c r="O23" s="33"/>
      <c r="P23" s="33"/>
      <c r="Q23" s="33"/>
      <c r="R23" s="33"/>
      <c r="S23" s="33"/>
      <c r="BA23" s="57">
        <f>IF(ISBLANK(F23),0,IF(E23="Excess (+)",ROUND(BA22+(BA22*F23),2),IF(E23="Less (-)",ROUND(BA22+(BA22*F23*(-1)),2),0)))</f>
        <v>0</v>
      </c>
      <c r="BB23" s="58">
        <f>ROUND(BA23,0)</f>
        <v>0</v>
      </c>
      <c r="BC23" s="32" t="str">
        <f>SpellNumber(L23,BB23)</f>
        <v> Zero Only</v>
      </c>
      <c r="IE23" s="53"/>
      <c r="IF23" s="53"/>
      <c r="IG23" s="53"/>
      <c r="IH23" s="53"/>
      <c r="II23" s="53"/>
    </row>
    <row r="24" spans="1:243" s="52" customFormat="1" ht="51" customHeight="1">
      <c r="A24" s="36" t="s">
        <v>63</v>
      </c>
      <c r="B24" s="36"/>
      <c r="C24" s="119" t="str">
        <f>SpellNumber($E$2,BB22)</f>
        <v>INR Zero Only</v>
      </c>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1"/>
      <c r="IE24" s="53"/>
      <c r="IF24" s="53"/>
      <c r="IG24" s="53"/>
      <c r="IH24" s="53"/>
      <c r="II24" s="53"/>
    </row>
    <row r="25" spans="3:243" s="14" customFormat="1" ht="15">
      <c r="C25" s="54"/>
      <c r="D25" s="54"/>
      <c r="E25" s="54"/>
      <c r="F25" s="54"/>
      <c r="G25" s="54"/>
      <c r="H25" s="54"/>
      <c r="I25" s="54"/>
      <c r="J25" s="54"/>
      <c r="K25" s="54"/>
      <c r="L25" s="54"/>
      <c r="M25" s="54"/>
      <c r="O25" s="54"/>
      <c r="BA25" s="54"/>
      <c r="BC25" s="54"/>
      <c r="IE25" s="15"/>
      <c r="IF25" s="15"/>
      <c r="IG25" s="15"/>
      <c r="IH25" s="15"/>
      <c r="II25" s="15"/>
    </row>
  </sheetData>
  <sheetProtection selectLockedCells="1"/>
  <mergeCells count="8">
    <mergeCell ref="A9:BC9"/>
    <mergeCell ref="C24:BC24"/>
    <mergeCell ref="A1:L1"/>
    <mergeCell ref="A4:BC4"/>
    <mergeCell ref="A5:BC5"/>
    <mergeCell ref="A6:BC6"/>
    <mergeCell ref="A7:BC7"/>
    <mergeCell ref="B8:BC8"/>
  </mergeCells>
  <dataValidations count="22">
    <dataValidation type="list" allowBlank="1" showInputMessage="1" showErrorMessage="1" sqref="L17 L18 L19 L20 L13 L14 L15 L16 L21">
      <formula1>"INR"</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3">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3">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23">
      <formula1>IF(ISBLANK(F23),$A$3:$C$3,$B$3:$C$3)</formula1>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3">
      <formula1>0</formula1>
      <formula2>IF(E23&lt;&gt;"Select",99.9,0)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3">
      <formula1>IF(E23&lt;&gt;"Select",0,-1)</formula1>
      <formula2>IF(E23&lt;&gt;"Select",99.99,-1)</formula2>
    </dataValidation>
    <dataValidation type="list" allowBlank="1" showInputMessage="1" showErrorMessage="1" sqref="C2">
      <formula1>"Normal, SingleWindow, Alternate"</formula1>
    </dataValidation>
    <dataValidation allowBlank="1" showInputMessage="1" showErrorMessage="1" promptTitle="Item Description" prompt="Please enter Item Description in text" sqref="B18:B21"/>
    <dataValidation allowBlank="1" showInputMessage="1" showErrorMessage="1" promptTitle="Addition / Deduction" prompt="Please Choose the correct One" sqref="J13:J21"/>
    <dataValidation type="list" showInputMessage="1" showErrorMessage="1" sqref="I13:I21">
      <formula1>"Excess(+), Less(-)"</formula1>
    </dataValidation>
    <dataValidation type="decimal" allowBlank="1" showInputMessage="1" showErrorMessage="1" errorTitle="Invalid Entry" error="Only Numeric Values are allowed. " sqref="A13:A21">
      <formula1>0</formula1>
      <formula2>999999999999999</formula2>
    </dataValidation>
    <dataValidation allowBlank="1" showInputMessage="1" showErrorMessage="1" promptTitle="Itemcode/Make" prompt="Please enter text" sqref="C13:C21"/>
    <dataValidation type="decimal" allowBlank="1" showInputMessage="1" showErrorMessage="1" promptTitle="Rate Entry" prompt="Please enter the Other Taxes2 in Rupees for this item. " errorTitle="Invaid Entry" error="Only Numeric Values are allowed. " sqref="N13:O2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1">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21">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1">
      <formula1>0</formula1>
      <formula2>999999999999999</formula2>
    </dataValidation>
    <dataValidation allowBlank="1" showInputMessage="1" showErrorMessage="1" promptTitle="Units" prompt="Please enter Units in text" sqref="E13:E21"/>
    <dataValidation type="decimal" allowBlank="1" showInputMessage="1" showErrorMessage="1" promptTitle="Quantity" prompt="Please enter the Quantity for this item. " errorTitle="Invalid Entry" error="Only Numeric Values are allowed. " sqref="D13:D21 F13:F21">
      <formula1>0</formula1>
      <formula2>999999999999999</formula2>
    </dataValidation>
    <dataValidation type="list" allowBlank="1" showInputMessage="1" showErrorMessage="1" sqref="K13:K21">
      <formula1>"Partial Conversion, Full Conversion"</formula1>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0">
    <tabColor theme="4" tint="-0.4999699890613556"/>
  </sheetPr>
  <dimension ref="A1:II24"/>
  <sheetViews>
    <sheetView showGridLines="0" zoomScale="55" zoomScaleNormal="55" zoomScalePageLayoutView="0" workbookViewId="0" topLeftCell="A1">
      <selection activeCell="C30" sqref="C30"/>
    </sheetView>
  </sheetViews>
  <sheetFormatPr defaultColWidth="9.140625" defaultRowHeight="15"/>
  <cols>
    <col min="1" max="1" width="13.00390625" style="54" customWidth="1"/>
    <col min="2" max="2" width="68.28125" style="54" customWidth="1"/>
    <col min="3" max="3" width="24.8515625" style="54" customWidth="1"/>
    <col min="4" max="4" width="15.140625" style="54" customWidth="1"/>
    <col min="5" max="5" width="14.140625" style="54" customWidth="1"/>
    <col min="6" max="6" width="15.57421875" style="54" customWidth="1"/>
    <col min="7" max="7" width="14.140625" style="54" hidden="1" customWidth="1"/>
    <col min="8" max="10" width="12.140625" style="54" hidden="1" customWidth="1"/>
    <col min="11" max="11" width="19.57421875" style="54" hidden="1" customWidth="1"/>
    <col min="12" max="12" width="14.28125" style="54" hidden="1" customWidth="1"/>
    <col min="13" max="13" width="17.421875" style="54" hidden="1" customWidth="1"/>
    <col min="14" max="14" width="15.28125" style="76" hidden="1" customWidth="1"/>
    <col min="15" max="15" width="14.28125" style="54" hidden="1" customWidth="1"/>
    <col min="16" max="16" width="17.28125" style="54" hidden="1" customWidth="1"/>
    <col min="17" max="17" width="18.421875" style="54" hidden="1" customWidth="1"/>
    <col min="18" max="18" width="17.421875" style="54" hidden="1" customWidth="1"/>
    <col min="19" max="19" width="14.7109375" style="54" hidden="1" customWidth="1"/>
    <col min="20" max="20" width="14.8515625" style="54" hidden="1" customWidth="1"/>
    <col min="21" max="21" width="16.421875" style="54" hidden="1" customWidth="1"/>
    <col min="22" max="22" width="13.00390625" style="54" hidden="1" customWidth="1"/>
    <col min="23" max="51" width="9.140625" style="54" hidden="1" customWidth="1"/>
    <col min="52" max="52" width="10.28125" style="54" hidden="1" customWidth="1"/>
    <col min="53" max="53" width="23.28125" style="54" bestFit="1" customWidth="1"/>
    <col min="54" max="54" width="22.421875" style="54" hidden="1" customWidth="1"/>
    <col min="55" max="55" width="50.140625" style="54" customWidth="1"/>
    <col min="56" max="238" width="9.140625" style="54" customWidth="1"/>
    <col min="239" max="243" width="9.140625" style="56" customWidth="1"/>
    <col min="244" max="16384" width="9.140625" style="54" customWidth="1"/>
  </cols>
  <sheetData>
    <row r="1" spans="1:243" s="1" customFormat="1" ht="27" customHeight="1">
      <c r="A1" s="122" t="str">
        <f>B2&amp;" BoQ"</f>
        <v>Percentage BoQ</v>
      </c>
      <c r="B1" s="122"/>
      <c r="C1" s="122"/>
      <c r="D1" s="122"/>
      <c r="E1" s="122"/>
      <c r="F1" s="122"/>
      <c r="G1" s="122"/>
      <c r="H1" s="122"/>
      <c r="I1" s="122"/>
      <c r="J1" s="122"/>
      <c r="K1" s="122"/>
      <c r="L1" s="122"/>
      <c r="O1" s="2"/>
      <c r="P1" s="2"/>
      <c r="Q1" s="3"/>
      <c r="IE1" s="3"/>
      <c r="IF1" s="3"/>
      <c r="IG1" s="3"/>
      <c r="IH1" s="3"/>
      <c r="II1" s="3"/>
    </row>
    <row r="2" spans="1:17" s="1" customFormat="1" ht="25.5" customHeight="1" hidden="1">
      <c r="A2" s="60" t="s">
        <v>3</v>
      </c>
      <c r="B2" s="60" t="s">
        <v>58</v>
      </c>
      <c r="C2" s="60" t="s">
        <v>5</v>
      </c>
      <c r="D2" s="89" t="s">
        <v>6</v>
      </c>
      <c r="E2" s="60" t="s">
        <v>7</v>
      </c>
      <c r="J2" s="5"/>
      <c r="K2" s="5"/>
      <c r="L2" s="5"/>
      <c r="O2" s="2"/>
      <c r="P2" s="2"/>
      <c r="Q2" s="3"/>
    </row>
    <row r="3" spans="1:243" s="1" customFormat="1" ht="30" customHeight="1" hidden="1">
      <c r="A3" s="1" t="s">
        <v>66</v>
      </c>
      <c r="C3" s="1" t="s">
        <v>65</v>
      </c>
      <c r="IE3" s="3"/>
      <c r="IF3" s="3"/>
      <c r="IG3" s="3"/>
      <c r="IH3" s="3"/>
      <c r="II3" s="3"/>
    </row>
    <row r="4" spans="1:243" s="6" customFormat="1" ht="30.75" customHeight="1">
      <c r="A4" s="123" t="s">
        <v>61</v>
      </c>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c r="IE4" s="7"/>
      <c r="IF4" s="7"/>
      <c r="IG4" s="7"/>
      <c r="IH4" s="7"/>
      <c r="II4" s="7"/>
    </row>
    <row r="5" spans="1:243" s="6" customFormat="1" ht="30.75" customHeight="1">
      <c r="A5" s="123" t="s">
        <v>60</v>
      </c>
      <c r="B5" s="123"/>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123"/>
      <c r="AZ5" s="123"/>
      <c r="BA5" s="123"/>
      <c r="BB5" s="123"/>
      <c r="BC5" s="123"/>
      <c r="IE5" s="7"/>
      <c r="IF5" s="7"/>
      <c r="IG5" s="7"/>
      <c r="IH5" s="7"/>
      <c r="II5" s="7"/>
    </row>
    <row r="6" spans="1:243" s="6" customFormat="1" ht="30.75" customHeight="1">
      <c r="A6" s="123" t="s">
        <v>62</v>
      </c>
      <c r="B6" s="123"/>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3"/>
      <c r="BB6" s="123"/>
      <c r="BC6" s="123"/>
      <c r="IE6" s="7"/>
      <c r="IF6" s="7"/>
      <c r="IG6" s="7"/>
      <c r="IH6" s="7"/>
      <c r="II6" s="7"/>
    </row>
    <row r="7" spans="1:243" s="6" customFormat="1" ht="29.25" customHeight="1" hidden="1">
      <c r="A7" s="124" t="s">
        <v>10</v>
      </c>
      <c r="B7" s="124"/>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IE7" s="7"/>
      <c r="IF7" s="7"/>
      <c r="IG7" s="7"/>
      <c r="IH7" s="7"/>
      <c r="II7" s="7"/>
    </row>
    <row r="8" spans="1:243" s="9" customFormat="1" ht="59.25" customHeight="1">
      <c r="A8" s="90" t="s">
        <v>67</v>
      </c>
      <c r="B8" s="131"/>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3"/>
      <c r="IE8" s="10"/>
      <c r="IF8" s="10"/>
      <c r="IG8" s="10"/>
      <c r="IH8" s="10"/>
      <c r="II8" s="10"/>
    </row>
    <row r="9" spans="1:243" s="11" customFormat="1" ht="61.5" customHeight="1">
      <c r="A9" s="116" t="s">
        <v>11</v>
      </c>
      <c r="B9" s="117"/>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8"/>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110</v>
      </c>
      <c r="B11" s="13" t="s">
        <v>18</v>
      </c>
      <c r="C11" s="13" t="s">
        <v>1</v>
      </c>
      <c r="D11" s="13" t="s">
        <v>19</v>
      </c>
      <c r="E11" s="13" t="s">
        <v>20</v>
      </c>
      <c r="F11" s="13" t="s">
        <v>69</v>
      </c>
      <c r="G11" s="13"/>
      <c r="H11" s="13"/>
      <c r="I11" s="13" t="s">
        <v>21</v>
      </c>
      <c r="J11" s="13" t="s">
        <v>22</v>
      </c>
      <c r="K11" s="13" t="s">
        <v>23</v>
      </c>
      <c r="L11" s="13" t="s">
        <v>24</v>
      </c>
      <c r="M11" s="61" t="s">
        <v>25</v>
      </c>
      <c r="N11" s="13" t="s">
        <v>26</v>
      </c>
      <c r="O11" s="13" t="s">
        <v>27</v>
      </c>
      <c r="P11" s="13" t="s">
        <v>28</v>
      </c>
      <c r="Q11" s="13" t="s">
        <v>29</v>
      </c>
      <c r="R11" s="13"/>
      <c r="S11" s="13"/>
      <c r="T11" s="13" t="s">
        <v>30</v>
      </c>
      <c r="U11" s="13" t="s">
        <v>31</v>
      </c>
      <c r="V11" s="13" t="s">
        <v>32</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88" t="s">
        <v>72</v>
      </c>
      <c r="BB11" s="62" t="s">
        <v>33</v>
      </c>
      <c r="BC11" s="62" t="s">
        <v>34</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3" customFormat="1" ht="105">
      <c r="A13" s="108">
        <v>2</v>
      </c>
      <c r="B13" s="102" t="s">
        <v>73</v>
      </c>
      <c r="C13" s="103" t="s">
        <v>74</v>
      </c>
      <c r="D13" s="104">
        <v>1963</v>
      </c>
      <c r="E13" s="105" t="s">
        <v>75</v>
      </c>
      <c r="F13" s="106">
        <v>182.7</v>
      </c>
      <c r="G13" s="35"/>
      <c r="H13" s="23"/>
      <c r="I13" s="91" t="s">
        <v>41</v>
      </c>
      <c r="J13" s="24">
        <v>1</v>
      </c>
      <c r="K13" s="25" t="s">
        <v>59</v>
      </c>
      <c r="L13" s="25" t="s">
        <v>7</v>
      </c>
      <c r="M13" s="92"/>
      <c r="N13" s="35"/>
      <c r="O13" s="35"/>
      <c r="P13" s="93"/>
      <c r="Q13" s="35"/>
      <c r="R13" s="35"/>
      <c r="S13" s="9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98">
        <v>358640.1</v>
      </c>
      <c r="BB13" s="81">
        <v>358640.1</v>
      </c>
      <c r="BC13" s="64" t="s">
        <v>76</v>
      </c>
      <c r="IE13" s="34">
        <v>1.01</v>
      </c>
      <c r="IF13" s="34" t="s">
        <v>42</v>
      </c>
      <c r="IG13" s="34" t="s">
        <v>37</v>
      </c>
      <c r="IH13" s="34">
        <v>123.223</v>
      </c>
      <c r="II13" s="34" t="s">
        <v>40</v>
      </c>
    </row>
    <row r="14" spans="1:243" s="33" customFormat="1" ht="66" customHeight="1">
      <c r="A14" s="108">
        <v>3</v>
      </c>
      <c r="B14" s="102" t="s">
        <v>77</v>
      </c>
      <c r="C14" s="103" t="s">
        <v>78</v>
      </c>
      <c r="D14" s="107">
        <v>508</v>
      </c>
      <c r="E14" s="105" t="s">
        <v>75</v>
      </c>
      <c r="F14" s="106">
        <v>4134.6</v>
      </c>
      <c r="G14" s="35"/>
      <c r="H14" s="35"/>
      <c r="I14" s="91" t="s">
        <v>41</v>
      </c>
      <c r="J14" s="24">
        <v>1</v>
      </c>
      <c r="K14" s="25" t="s">
        <v>59</v>
      </c>
      <c r="L14" s="25" t="s">
        <v>7</v>
      </c>
      <c r="M14" s="94"/>
      <c r="N14" s="35"/>
      <c r="O14" s="35"/>
      <c r="P14" s="93"/>
      <c r="Q14" s="35"/>
      <c r="R14" s="35"/>
      <c r="S14" s="9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98">
        <v>2100376.8</v>
      </c>
      <c r="BB14" s="81">
        <v>2100376.8</v>
      </c>
      <c r="BC14" s="64" t="s">
        <v>79</v>
      </c>
      <c r="IE14" s="34">
        <v>1.02</v>
      </c>
      <c r="IF14" s="34" t="s">
        <v>44</v>
      </c>
      <c r="IG14" s="34" t="s">
        <v>45</v>
      </c>
      <c r="IH14" s="34">
        <v>213</v>
      </c>
      <c r="II14" s="34" t="s">
        <v>40</v>
      </c>
    </row>
    <row r="15" spans="1:243" s="33" customFormat="1" ht="90">
      <c r="A15" s="108">
        <v>4</v>
      </c>
      <c r="B15" s="102" t="s">
        <v>80</v>
      </c>
      <c r="C15" s="103" t="s">
        <v>81</v>
      </c>
      <c r="D15" s="109">
        <v>284396</v>
      </c>
      <c r="E15" s="105" t="s">
        <v>82</v>
      </c>
      <c r="F15" s="106">
        <v>74.7</v>
      </c>
      <c r="G15" s="35"/>
      <c r="H15" s="35"/>
      <c r="I15" s="91" t="s">
        <v>41</v>
      </c>
      <c r="J15" s="24">
        <v>1</v>
      </c>
      <c r="K15" s="25" t="s">
        <v>59</v>
      </c>
      <c r="L15" s="25" t="s">
        <v>7</v>
      </c>
      <c r="M15" s="94"/>
      <c r="N15" s="35"/>
      <c r="O15" s="35"/>
      <c r="P15" s="93"/>
      <c r="Q15" s="35"/>
      <c r="R15" s="35"/>
      <c r="S15" s="9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98">
        <v>21244381.2</v>
      </c>
      <c r="BB15" s="81">
        <v>21244381.2</v>
      </c>
      <c r="BC15" s="64" t="s">
        <v>83</v>
      </c>
      <c r="IE15" s="34">
        <v>2</v>
      </c>
      <c r="IF15" s="34" t="s">
        <v>36</v>
      </c>
      <c r="IG15" s="34" t="s">
        <v>47</v>
      </c>
      <c r="IH15" s="34">
        <v>10</v>
      </c>
      <c r="II15" s="34" t="s">
        <v>40</v>
      </c>
    </row>
    <row r="16" spans="1:243" s="33" customFormat="1" ht="45">
      <c r="A16" s="108">
        <v>5</v>
      </c>
      <c r="B16" s="102" t="s">
        <v>84</v>
      </c>
      <c r="C16" s="103" t="s">
        <v>85</v>
      </c>
      <c r="D16" s="109">
        <v>35550</v>
      </c>
      <c r="E16" s="105" t="s">
        <v>82</v>
      </c>
      <c r="F16" s="106">
        <v>54</v>
      </c>
      <c r="G16" s="35"/>
      <c r="H16" s="35"/>
      <c r="I16" s="91" t="s">
        <v>41</v>
      </c>
      <c r="J16" s="24">
        <v>1</v>
      </c>
      <c r="K16" s="25" t="s">
        <v>59</v>
      </c>
      <c r="L16" s="25" t="s">
        <v>7</v>
      </c>
      <c r="M16" s="94"/>
      <c r="N16" s="35"/>
      <c r="O16" s="35"/>
      <c r="P16" s="93"/>
      <c r="Q16" s="35"/>
      <c r="R16" s="35"/>
      <c r="S16" s="9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98">
        <v>1919700</v>
      </c>
      <c r="BB16" s="81">
        <v>1919700</v>
      </c>
      <c r="BC16" s="64" t="s">
        <v>86</v>
      </c>
      <c r="IE16" s="34">
        <v>3</v>
      </c>
      <c r="IF16" s="34" t="s">
        <v>48</v>
      </c>
      <c r="IG16" s="34" t="s">
        <v>49</v>
      </c>
      <c r="IH16" s="34">
        <v>10</v>
      </c>
      <c r="II16" s="34" t="s">
        <v>40</v>
      </c>
    </row>
    <row r="17" spans="1:243" s="33" customFormat="1" ht="60.75" customHeight="1">
      <c r="A17" s="108">
        <v>6</v>
      </c>
      <c r="B17" s="102" t="s">
        <v>87</v>
      </c>
      <c r="C17" s="103" t="s">
        <v>88</v>
      </c>
      <c r="D17" s="105">
        <v>13267</v>
      </c>
      <c r="E17" s="105" t="s">
        <v>89</v>
      </c>
      <c r="F17" s="106">
        <v>86.4</v>
      </c>
      <c r="G17" s="35"/>
      <c r="H17" s="35"/>
      <c r="I17" s="91" t="s">
        <v>41</v>
      </c>
      <c r="J17" s="24">
        <v>1</v>
      </c>
      <c r="K17" s="25" t="s">
        <v>59</v>
      </c>
      <c r="L17" s="25" t="s">
        <v>7</v>
      </c>
      <c r="M17" s="94"/>
      <c r="N17" s="35"/>
      <c r="O17" s="35"/>
      <c r="P17" s="93"/>
      <c r="Q17" s="35"/>
      <c r="R17" s="35"/>
      <c r="S17" s="9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95"/>
      <c r="AV17" s="63"/>
      <c r="AW17" s="63"/>
      <c r="AX17" s="63"/>
      <c r="AY17" s="63"/>
      <c r="AZ17" s="63"/>
      <c r="BA17" s="98">
        <v>1146268.8</v>
      </c>
      <c r="BB17" s="81">
        <v>1146268.8</v>
      </c>
      <c r="BC17" s="64" t="s">
        <v>90</v>
      </c>
      <c r="IE17" s="34">
        <v>1.01</v>
      </c>
      <c r="IF17" s="34" t="s">
        <v>42</v>
      </c>
      <c r="IG17" s="34" t="s">
        <v>37</v>
      </c>
      <c r="IH17" s="34">
        <v>123.223</v>
      </c>
      <c r="II17" s="34" t="s">
        <v>40</v>
      </c>
    </row>
    <row r="18" spans="1:243" s="33" customFormat="1" ht="53.25" customHeight="1">
      <c r="A18" s="108">
        <v>7</v>
      </c>
      <c r="B18" s="102" t="s">
        <v>91</v>
      </c>
      <c r="C18" s="103" t="s">
        <v>92</v>
      </c>
      <c r="D18" s="105">
        <v>5000</v>
      </c>
      <c r="E18" s="105" t="s">
        <v>93</v>
      </c>
      <c r="F18" s="106">
        <v>124.2</v>
      </c>
      <c r="G18" s="35"/>
      <c r="H18" s="35"/>
      <c r="I18" s="91" t="s">
        <v>41</v>
      </c>
      <c r="J18" s="24">
        <v>1</v>
      </c>
      <c r="K18" s="25" t="s">
        <v>59</v>
      </c>
      <c r="L18" s="25" t="s">
        <v>7</v>
      </c>
      <c r="M18" s="94"/>
      <c r="N18" s="35"/>
      <c r="O18" s="35"/>
      <c r="P18" s="93"/>
      <c r="Q18" s="35"/>
      <c r="R18" s="35"/>
      <c r="S18" s="9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98">
        <v>621000</v>
      </c>
      <c r="BB18" s="81">
        <v>621000</v>
      </c>
      <c r="BC18" s="64" t="s">
        <v>94</v>
      </c>
      <c r="IE18" s="34">
        <v>1.02</v>
      </c>
      <c r="IF18" s="34" t="s">
        <v>44</v>
      </c>
      <c r="IG18" s="34" t="s">
        <v>45</v>
      </c>
      <c r="IH18" s="34">
        <v>213</v>
      </c>
      <c r="II18" s="34" t="s">
        <v>40</v>
      </c>
    </row>
    <row r="19" spans="1:243" s="33" customFormat="1" ht="300">
      <c r="A19" s="108">
        <v>8</v>
      </c>
      <c r="B19" s="102" t="s">
        <v>95</v>
      </c>
      <c r="C19" s="103" t="s">
        <v>96</v>
      </c>
      <c r="D19" s="105">
        <v>5000</v>
      </c>
      <c r="E19" s="105" t="s">
        <v>97</v>
      </c>
      <c r="F19" s="106">
        <v>1123.2</v>
      </c>
      <c r="G19" s="35"/>
      <c r="H19" s="35"/>
      <c r="I19" s="91" t="s">
        <v>41</v>
      </c>
      <c r="J19" s="24">
        <v>1</v>
      </c>
      <c r="K19" s="25" t="s">
        <v>59</v>
      </c>
      <c r="L19" s="25" t="s">
        <v>7</v>
      </c>
      <c r="M19" s="94"/>
      <c r="N19" s="35"/>
      <c r="O19" s="35"/>
      <c r="P19" s="93"/>
      <c r="Q19" s="35"/>
      <c r="R19" s="35"/>
      <c r="S19" s="9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98">
        <v>5616000</v>
      </c>
      <c r="BB19" s="98">
        <v>5616000</v>
      </c>
      <c r="BC19" s="64"/>
      <c r="IE19" s="34">
        <v>2</v>
      </c>
      <c r="IF19" s="34" t="s">
        <v>36</v>
      </c>
      <c r="IG19" s="34" t="s">
        <v>47</v>
      </c>
      <c r="IH19" s="34">
        <v>10</v>
      </c>
      <c r="II19" s="34" t="s">
        <v>40</v>
      </c>
    </row>
    <row r="20" spans="1:243" s="33" customFormat="1" ht="285">
      <c r="A20" s="108">
        <v>9</v>
      </c>
      <c r="B20" s="102" t="s">
        <v>98</v>
      </c>
      <c r="C20" s="103" t="s">
        <v>99</v>
      </c>
      <c r="D20" s="105">
        <v>130000</v>
      </c>
      <c r="E20" s="105" t="s">
        <v>97</v>
      </c>
      <c r="F20" s="106">
        <v>527.4</v>
      </c>
      <c r="G20" s="35"/>
      <c r="H20" s="35"/>
      <c r="I20" s="91" t="s">
        <v>41</v>
      </c>
      <c r="J20" s="24">
        <v>1</v>
      </c>
      <c r="K20" s="25" t="s">
        <v>59</v>
      </c>
      <c r="L20" s="25" t="s">
        <v>7</v>
      </c>
      <c r="M20" s="94"/>
      <c r="N20" s="35"/>
      <c r="O20" s="35"/>
      <c r="P20" s="93"/>
      <c r="Q20" s="35"/>
      <c r="R20" s="35"/>
      <c r="S20" s="9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98">
        <v>68562000</v>
      </c>
      <c r="BB20" s="81">
        <v>68562000</v>
      </c>
      <c r="BC20" s="64" t="s">
        <v>100</v>
      </c>
      <c r="IE20" s="34">
        <v>3</v>
      </c>
      <c r="IF20" s="34" t="s">
        <v>48</v>
      </c>
      <c r="IG20" s="34" t="s">
        <v>49</v>
      </c>
      <c r="IH20" s="34">
        <v>10</v>
      </c>
      <c r="II20" s="34" t="s">
        <v>40</v>
      </c>
    </row>
    <row r="21" spans="1:243" s="33" customFormat="1" ht="34.5" customHeight="1">
      <c r="A21" s="65" t="s">
        <v>56</v>
      </c>
      <c r="B21" s="66"/>
      <c r="C21" s="67"/>
      <c r="D21" s="68"/>
      <c r="E21" s="68"/>
      <c r="F21" s="68"/>
      <c r="G21" s="68"/>
      <c r="H21" s="69"/>
      <c r="I21" s="69"/>
      <c r="J21" s="69"/>
      <c r="K21" s="69"/>
      <c r="L21" s="70"/>
      <c r="BA21" s="99">
        <f>SUM(BA13:BA20)</f>
        <v>101568366.9</v>
      </c>
      <c r="BB21" s="83">
        <f>SUM(BB13:BB20)</f>
        <v>101568366.9</v>
      </c>
      <c r="BC21" s="64" t="str">
        <f>SpellNumber($E$2,BB21)</f>
        <v>INR  Ten Crore Fifteen Lakh Sixty Eight Thousand Three Hundred &amp; Sixty Six  and Paise Ninety Only</v>
      </c>
      <c r="IE21" s="34">
        <v>4</v>
      </c>
      <c r="IF21" s="34" t="s">
        <v>44</v>
      </c>
      <c r="IG21" s="34" t="s">
        <v>55</v>
      </c>
      <c r="IH21" s="34">
        <v>10</v>
      </c>
      <c r="II21" s="34" t="s">
        <v>40</v>
      </c>
    </row>
    <row r="22" spans="1:243" s="52" customFormat="1" ht="33.75" customHeight="1">
      <c r="A22" s="66" t="s">
        <v>64</v>
      </c>
      <c r="B22" s="71"/>
      <c r="C22" s="44"/>
      <c r="D22" s="96"/>
      <c r="E22" s="97" t="s">
        <v>57</v>
      </c>
      <c r="F22" s="101"/>
      <c r="G22" s="72"/>
      <c r="H22" s="48"/>
      <c r="I22" s="48"/>
      <c r="J22" s="48"/>
      <c r="K22" s="73"/>
      <c r="L22" s="74"/>
      <c r="M22" s="75"/>
      <c r="O22" s="33"/>
      <c r="P22" s="33"/>
      <c r="Q22" s="33"/>
      <c r="R22" s="33"/>
      <c r="S22" s="33"/>
      <c r="BA22" s="100">
        <f>IF(ISBLANK(F22),0,IF(E22="Excess (+)",ROUND(BA21+(BA21*F22),2),IF(E22="Less (-)",ROUND(BA21+(BA21*F22*(-1)),2),IF(E22="At Par",BA21,0))))</f>
        <v>0</v>
      </c>
      <c r="BB22" s="82">
        <f>ROUND(BA22,0)</f>
        <v>0</v>
      </c>
      <c r="BC22" s="64" t="str">
        <f>SpellNumber($E$2,BB22)</f>
        <v>INR Zero Only</v>
      </c>
      <c r="IE22" s="53"/>
      <c r="IF22" s="53"/>
      <c r="IG22" s="53"/>
      <c r="IH22" s="53"/>
      <c r="II22" s="53"/>
    </row>
    <row r="23" spans="1:243" s="52" customFormat="1" ht="41.25" customHeight="1">
      <c r="A23" s="65" t="s">
        <v>63</v>
      </c>
      <c r="B23" s="65"/>
      <c r="C23" s="128" t="str">
        <f>SpellNumber($E$2,BB22)</f>
        <v>INR Zero Only</v>
      </c>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c r="BB23" s="129"/>
      <c r="BC23" s="130"/>
      <c r="IE23" s="53"/>
      <c r="IF23" s="53"/>
      <c r="IG23" s="53"/>
      <c r="IH23" s="53"/>
      <c r="II23" s="53"/>
    </row>
    <row r="24" spans="3:243" s="14" customFormat="1" ht="15">
      <c r="C24" s="54"/>
      <c r="D24" s="54"/>
      <c r="E24" s="54"/>
      <c r="F24" s="54"/>
      <c r="G24" s="54"/>
      <c r="H24" s="54"/>
      <c r="I24" s="54"/>
      <c r="J24" s="54"/>
      <c r="K24" s="54"/>
      <c r="L24" s="54"/>
      <c r="M24" s="54"/>
      <c r="O24" s="54"/>
      <c r="BA24" s="54"/>
      <c r="BC24" s="54"/>
      <c r="IE24" s="15"/>
      <c r="IF24" s="15"/>
      <c r="IG24" s="15"/>
      <c r="IH24" s="15"/>
      <c r="II24" s="15"/>
    </row>
  </sheetData>
  <sheetProtection selectLockedCells="1"/>
  <mergeCells count="8">
    <mergeCell ref="A9:BC9"/>
    <mergeCell ref="C23:BC23"/>
    <mergeCell ref="A1:L1"/>
    <mergeCell ref="A4:BC4"/>
    <mergeCell ref="A5:BC5"/>
    <mergeCell ref="A6:BC6"/>
    <mergeCell ref="A7:BC7"/>
    <mergeCell ref="B8:BC8"/>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2">
      <formula1>IF(E22="Select",-1,IF(E22="At Par",0,0))</formula1>
      <formula2>IF(E22="Select",-1,IF(E22="At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2">
      <formula1>0</formula1>
      <formula2>IF(E22&lt;&gt;"Select",99.9,0)</formula2>
    </dataValidation>
    <dataValidation type="list" allowBlank="1" showInputMessage="1" showErrorMessage="1" sqref="L18 L19 L13 L14 L15 L16 L17 L20">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VAT charges in Rupees for this item. " errorTitle="Invaid Entry" error="Only Numeric Values are allowed. " sqref="M13:M20">
      <formula1>0</formula1>
      <formula2>999999999999999</formula2>
    </dataValidation>
    <dataValidation allowBlank="1" showInputMessage="1" showErrorMessage="1" promptTitle="Item Description" prompt="Please enter Item Description in text" sqref="B18:B20"/>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2">
      <formula1>0</formula1>
      <formula2>99.9</formula2>
    </dataValidation>
    <dataValidation type="list" allowBlank="1" showInputMessage="1" showErrorMessage="1" sqref="C2">
      <formula1>"Normal, SingleWindow, Alternate"</formula1>
    </dataValidation>
    <dataValidation type="list" allowBlank="1" showInputMessage="1" showErrorMessage="1" sqref="E22">
      <formula1>"Select, Excess (+), Less (-)"</formula1>
    </dataValidation>
    <dataValidation type="decimal" allowBlank="1" showInputMessage="1" showErrorMessage="1" promptTitle="Quantity" prompt="Please enter the Quantity for this item. " errorTitle="Invalid Entry" error="Only Numeric Values are allowed. " sqref="D13:D20 F13:F20">
      <formula1>0</formula1>
      <formula2>999999999999999</formula2>
    </dataValidation>
    <dataValidation allowBlank="1" showInputMessage="1" showErrorMessage="1" promptTitle="Units" prompt="Please enter Units in text" sqref="E13:E20"/>
    <dataValidation type="decimal" allowBlank="1" showInputMessage="1" showErrorMessage="1" promptTitle="Rate Entry" prompt="Please enter the Basic Price in Rupees for this item. " errorTitle="Invaid Entry" error="Only Numeric Values are allowed. " sqref="G13:H2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0">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0">
      <formula1>0</formula1>
      <formula2>999999999999999</formula2>
    </dataValidation>
    <dataValidation allowBlank="1" showInputMessage="1" showErrorMessage="1" promptTitle="Itemcode/Make" prompt="Please enter text" sqref="C13:C20"/>
    <dataValidation type="decimal" allowBlank="1" showInputMessage="1" showErrorMessage="1" errorTitle="Invalid Entry" error="Only Numeric Values are allowed. " sqref="A13:A20">
      <formula1>0</formula1>
      <formula2>999999999999999</formula2>
    </dataValidation>
    <dataValidation type="list" showInputMessage="1" showErrorMessage="1" sqref="I13:I20">
      <formula1>"Excess(+), Less(-)"</formula1>
    </dataValidation>
    <dataValidation allowBlank="1" showInputMessage="1" showErrorMessage="1" promptTitle="Addition / Deduction" prompt="Please Choose the correct One" sqref="J13:J20"/>
    <dataValidation type="list" allowBlank="1" showInputMessage="1" showErrorMessage="1" sqref="K13:K20">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3.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134" t="s">
        <v>2</v>
      </c>
      <c r="F6" s="134"/>
      <c r="G6" s="134"/>
      <c r="H6" s="134"/>
      <c r="I6" s="134"/>
      <c r="J6" s="134"/>
      <c r="K6" s="134"/>
    </row>
    <row r="7" spans="5:11" ht="15">
      <c r="E7" s="134"/>
      <c r="F7" s="134"/>
      <c r="G7" s="134"/>
      <c r="H7" s="134"/>
      <c r="I7" s="134"/>
      <c r="J7" s="134"/>
      <c r="K7" s="134"/>
    </row>
    <row r="8" spans="5:11" ht="15">
      <c r="E8" s="134"/>
      <c r="F8" s="134"/>
      <c r="G8" s="134"/>
      <c r="H8" s="134"/>
      <c r="I8" s="134"/>
      <c r="J8" s="134"/>
      <c r="K8" s="134"/>
    </row>
    <row r="9" spans="5:11" ht="15">
      <c r="E9" s="134"/>
      <c r="F9" s="134"/>
      <c r="G9" s="134"/>
      <c r="H9" s="134"/>
      <c r="I9" s="134"/>
      <c r="J9" s="134"/>
      <c r="K9" s="134"/>
    </row>
    <row r="10" spans="5:11" ht="15">
      <c r="E10" s="134"/>
      <c r="F10" s="134"/>
      <c r="G10" s="134"/>
      <c r="H10" s="134"/>
      <c r="I10" s="134"/>
      <c r="J10" s="134"/>
      <c r="K10" s="134"/>
    </row>
    <row r="11" spans="5:11" ht="15">
      <c r="E11" s="134"/>
      <c r="F11" s="134"/>
      <c r="G11" s="134"/>
      <c r="H11" s="134"/>
      <c r="I11" s="134"/>
      <c r="J11" s="134"/>
      <c r="K11" s="134"/>
    </row>
    <row r="12" spans="5:11" ht="15">
      <c r="E12" s="134"/>
      <c r="F12" s="134"/>
      <c r="G12" s="134"/>
      <c r="H12" s="134"/>
      <c r="I12" s="134"/>
      <c r="J12" s="134"/>
      <c r="K12" s="134"/>
    </row>
    <row r="13" spans="5:11" ht="15">
      <c r="E13" s="134"/>
      <c r="F13" s="134"/>
      <c r="G13" s="134"/>
      <c r="H13" s="134"/>
      <c r="I13" s="134"/>
      <c r="J13" s="134"/>
      <c r="K13" s="134"/>
    </row>
    <row r="14" spans="5:11" ht="15">
      <c r="E14" s="134"/>
      <c r="F14" s="134"/>
      <c r="G14" s="134"/>
      <c r="H14" s="134"/>
      <c r="I14" s="134"/>
      <c r="J14" s="134"/>
      <c r="K14" s="134"/>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2014-12-11T06:40:55Z</cp:lastPrinted>
  <dcterms:created xsi:type="dcterms:W3CDTF">2009-01-30T06:42:42Z</dcterms:created>
  <dcterms:modified xsi:type="dcterms:W3CDTF">2020-02-01T08:58:38Z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